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20" activeTab="0"/>
  </bookViews>
  <sheets>
    <sheet name="Grants" sheetId="1" r:id="rId1"/>
    <sheet name="Rates" sheetId="2" r:id="rId2"/>
  </sheets>
  <definedNames>
    <definedName name="DISTOPUP">'Grants'!#REF!</definedName>
    <definedName name="DISTOPUPSMS">'Grants'!#REF!</definedName>
    <definedName name="ENDDATE">'Grants'!$C$5</definedName>
    <definedName name="GRANTEDDAYS">'Grants'!$C$9</definedName>
    <definedName name="GRANTEDMONTHS">'Grants'!$C$10</definedName>
    <definedName name="GRANTEDREMAININGDAYS">'Grants'!$C$11</definedName>
    <definedName name="MONTHLYBASIC">'Grants'!$C$2</definedName>
    <definedName name="MONTHLYSMPGRANT">'Grants'!$C$8</definedName>
    <definedName name="MONTHLYSMSGRANT">'Grants'!$C$7</definedName>
    <definedName name="NOTGRANTEDDAYS">'Grants'!$C$6</definedName>
    <definedName name="SMPTOPUP">'Grants'!$C$3</definedName>
    <definedName name="SPECIALNEEDS">'Grants'!#REF!</definedName>
    <definedName name="STARTDATE">'Grants'!$C$4</definedName>
  </definedNames>
  <calcPr fullCalcOnLoad="1"/>
</workbook>
</file>

<file path=xl/sharedStrings.xml><?xml version="1.0" encoding="utf-8"?>
<sst xmlns="http://schemas.openxmlformats.org/spreadsheetml/2006/main" count="25" uniqueCount="19">
  <si>
    <t>€</t>
  </si>
  <si>
    <t>Erasmus+ HE SM grant calculation</t>
  </si>
  <si>
    <t>€/месечно</t>
  </si>
  <si>
    <t>Начална дата на мобилността</t>
  </si>
  <si>
    <t>Крайна дата на мобилността</t>
  </si>
  <si>
    <t xml:space="preserve">Общ брой дни </t>
  </si>
  <si>
    <t>Брой месеци</t>
  </si>
  <si>
    <t>Брой дни</t>
  </si>
  <si>
    <t>Общо финансиране (СМО)</t>
  </si>
  <si>
    <t>Общо финансиране (СМП)</t>
  </si>
  <si>
    <t>дни</t>
  </si>
  <si>
    <t>месеци</t>
  </si>
  <si>
    <t>Приемаща държава</t>
  </si>
  <si>
    <t>Месечна ставка - СМО</t>
  </si>
  <si>
    <t>Месечна ставка - СМП</t>
  </si>
  <si>
    <t>Брой дни, през които мобилността е била прекъсната</t>
  </si>
  <si>
    <r>
      <rPr>
        <b/>
        <sz val="10"/>
        <rFont val="Arial"/>
        <family val="2"/>
      </rPr>
      <t xml:space="preserve">Група 2  </t>
    </r>
    <r>
      <rPr>
        <sz val="10"/>
        <rFont val="Arial"/>
        <family val="2"/>
      </rPr>
      <t xml:space="preserve">                                                                          Австрия, Белгия, Германия, Франция, Италия, Гърция, Испания, Кипър, Нидерландия, Малта, Португалия, Партньорски държави от регион 5</t>
    </r>
  </si>
  <si>
    <r>
      <rPr>
        <b/>
        <sz val="10"/>
        <rFont val="Arial"/>
        <family val="2"/>
      </rPr>
      <t xml:space="preserve">Група 1                                                                          </t>
    </r>
    <r>
      <rPr>
        <sz val="10"/>
        <rFont val="Arial"/>
        <family val="2"/>
      </rPr>
      <t>Дания, Финландия, Исландия, Ирландия, Люксембург, Швеция, Лихтенщайн, Норвегия, Партньорски държави от регион 14</t>
    </r>
  </si>
  <si>
    <r>
      <rPr>
        <b/>
        <sz val="10"/>
        <rFont val="Arial"/>
        <family val="2"/>
      </rPr>
      <t xml:space="preserve">Група 3 </t>
    </r>
    <r>
      <rPr>
        <sz val="10"/>
        <rFont val="Arial"/>
        <family val="2"/>
      </rPr>
      <t xml:space="preserve">                                                                    България, Хърватия, Чешка република, Естония, Латвия, Литва, Унгария, Полша, Румъния, Словакия, Словения, Република Северна Македония, Турция, Сърбия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</si>
</sst>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[$€-1]_-;\-* #,##0\ [$€-1]_-;_-* &quot;-&quot;??\ [$€-1]_-;_-@_-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4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4" fillId="0" borderId="0" xfId="0" applyFont="1" applyAlignment="1">
      <alignment/>
    </xf>
    <xf numFmtId="2" fontId="41" fillId="33" borderId="0" xfId="0" applyNumberFormat="1" applyFont="1" applyFill="1" applyAlignment="1">
      <alignment horizontal="center" vertical="center" wrapText="1"/>
    </xf>
    <xf numFmtId="172" fontId="42" fillId="0" borderId="10" xfId="0" applyNumberFormat="1" applyFont="1" applyBorder="1" applyAlignment="1">
      <alignment horizontal="right" vertical="center" indent="1"/>
    </xf>
    <xf numFmtId="0" fontId="42" fillId="0" borderId="10" xfId="0" applyFont="1" applyBorder="1" applyAlignment="1">
      <alignment horizontal="right" vertical="center" indent="1"/>
    </xf>
    <xf numFmtId="172" fontId="24" fillId="34" borderId="10" xfId="0" applyNumberFormat="1" applyFont="1" applyFill="1" applyBorder="1" applyAlignment="1">
      <alignment horizontal="right" vertical="center" indent="1"/>
    </xf>
    <xf numFmtId="0" fontId="24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4" fontId="42" fillId="0" borderId="10" xfId="0" applyNumberFormat="1" applyFont="1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0" xfId="55" applyFont="1" applyBorder="1" applyAlignment="1" applyProtection="1">
      <alignment/>
      <protection/>
    </xf>
    <xf numFmtId="0" fontId="3" fillId="0" borderId="10" xfId="55" applyFont="1" applyBorder="1" applyAlignment="1" applyProtection="1">
      <alignment wrapText="1"/>
      <protection/>
    </xf>
    <xf numFmtId="0" fontId="2" fillId="0" borderId="10" xfId="55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right" vertical="center" indent="1"/>
      <protection/>
    </xf>
    <xf numFmtId="0" fontId="24" fillId="0" borderId="10" xfId="0" applyFont="1" applyBorder="1" applyAlignment="1" applyProtection="1">
      <alignment horizontal="right" vertical="center" indent="1"/>
      <protection/>
    </xf>
    <xf numFmtId="0" fontId="24" fillId="0" borderId="10" xfId="0" applyFont="1" applyBorder="1" applyAlignment="1" applyProtection="1">
      <alignment vertical="center"/>
      <protection/>
    </xf>
    <xf numFmtId="0" fontId="41" fillId="0" borderId="10" xfId="0" applyFont="1" applyFill="1" applyBorder="1" applyAlignment="1" applyProtection="1">
      <alignment vertical="center"/>
      <protection/>
    </xf>
    <xf numFmtId="0" fontId="23" fillId="35" borderId="10" xfId="0" applyFont="1" applyFill="1" applyBorder="1" applyAlignment="1" applyProtection="1">
      <alignment horizontal="right" vertical="center" indent="1"/>
      <protection/>
    </xf>
    <xf numFmtId="1" fontId="23" fillId="35" borderId="10" xfId="0" applyNumberFormat="1" applyFont="1" applyFill="1" applyBorder="1" applyAlignment="1" applyProtection="1">
      <alignment horizontal="right" vertical="center" indent="1"/>
      <protection/>
    </xf>
    <xf numFmtId="172" fontId="39" fillId="35" borderId="1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647700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724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tabSelected="1" zoomScalePageLayoutView="0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" sqref="C4"/>
    </sheetView>
  </sheetViews>
  <sheetFormatPr defaultColWidth="0" defaultRowHeight="32.25" customHeight="1" zeroHeight="1"/>
  <cols>
    <col min="1" max="1" width="50.421875" style="0" customWidth="1"/>
    <col min="2" max="2" width="15.57421875" style="7" customWidth="1"/>
    <col min="3" max="3" width="17.7109375" style="0" customWidth="1"/>
    <col min="4" max="16384" width="9.140625" style="0" hidden="1" customWidth="1"/>
  </cols>
  <sheetData>
    <row r="1" spans="1:3" ht="55.5" customHeight="1">
      <c r="A1" s="1"/>
      <c r="B1" s="6"/>
      <c r="C1" s="2" t="s">
        <v>1</v>
      </c>
    </row>
    <row r="2" spans="1:3" ht="20.25" customHeight="1">
      <c r="A2" s="13" t="s">
        <v>13</v>
      </c>
      <c r="B2" s="14" t="s">
        <v>2</v>
      </c>
      <c r="C2" s="3">
        <v>540</v>
      </c>
    </row>
    <row r="3" spans="1:3" ht="20.25" customHeight="1">
      <c r="A3" s="13" t="s">
        <v>14</v>
      </c>
      <c r="B3" s="14" t="s">
        <v>2</v>
      </c>
      <c r="C3" s="3"/>
    </row>
    <row r="4" spans="1:3" ht="20.25" customHeight="1">
      <c r="A4" s="13" t="s">
        <v>3</v>
      </c>
      <c r="B4" s="15"/>
      <c r="C4" s="8">
        <v>44967</v>
      </c>
    </row>
    <row r="5" spans="1:3" ht="20.25" customHeight="1">
      <c r="A5" s="13" t="s">
        <v>4</v>
      </c>
      <c r="B5" s="15"/>
      <c r="C5" s="8">
        <v>45107</v>
      </c>
    </row>
    <row r="6" spans="1:3" ht="20.25" customHeight="1">
      <c r="A6" s="13" t="s">
        <v>15</v>
      </c>
      <c r="B6" s="14" t="s">
        <v>10</v>
      </c>
      <c r="C6" s="4">
        <v>0</v>
      </c>
    </row>
    <row r="7" spans="1:3" ht="20.25" customHeight="1" hidden="1">
      <c r="A7" s="16"/>
      <c r="B7" s="15"/>
      <c r="C7" s="5">
        <f>MONTHLYBASIC</f>
        <v>540</v>
      </c>
    </row>
    <row r="8" spans="1:3" ht="20.25" customHeight="1" hidden="1">
      <c r="A8" s="16"/>
      <c r="B8" s="15"/>
      <c r="C8" s="5">
        <f>SMPTOPUP</f>
        <v>0</v>
      </c>
    </row>
    <row r="9" spans="1:3" ht="20.25" customHeight="1">
      <c r="A9" s="17" t="s">
        <v>5</v>
      </c>
      <c r="B9" s="14" t="s">
        <v>10</v>
      </c>
      <c r="C9" s="18">
        <f>(YEAR(ENDDATE)-YEAR(STARTDATE))*360+(MONTH(ENDDATE)-MONTH(STARTDATE))*30+(IF(DAY(ENDDATE)=31,30,DAY(ENDDATE))-IF(DAY(STARTDATE)=31,30,DAY(STARTDATE)))+1</f>
        <v>141</v>
      </c>
    </row>
    <row r="10" spans="1:3" ht="20.25" customHeight="1">
      <c r="A10" s="13" t="s">
        <v>6</v>
      </c>
      <c r="B10" s="14" t="s">
        <v>11</v>
      </c>
      <c r="C10" s="18">
        <f>ROUNDDOWN(GRANTEDDAYS/30,0)</f>
        <v>4</v>
      </c>
    </row>
    <row r="11" spans="1:3" ht="20.25" customHeight="1">
      <c r="A11" s="13" t="s">
        <v>7</v>
      </c>
      <c r="B11" s="14" t="s">
        <v>10</v>
      </c>
      <c r="C11" s="19">
        <f>GRANTEDDAYS-GRANTEDMONTHS*30</f>
        <v>21</v>
      </c>
    </row>
    <row r="12" spans="1:3" ht="20.25" customHeight="1">
      <c r="A12" s="13" t="s">
        <v>8</v>
      </c>
      <c r="B12" s="15" t="s">
        <v>0</v>
      </c>
      <c r="C12" s="20">
        <f>ROUND(GRANTEDMONTHS*MONTHLYSMSGRANT+GRANTEDREMAININGDAYS*MONTHLYSMSGRANT/30-NOTGRANTEDDAYS*MONTHLYSMSGRANT/30,0)</f>
        <v>2538</v>
      </c>
    </row>
    <row r="13" spans="1:3" ht="15">
      <c r="A13" s="13" t="s">
        <v>9</v>
      </c>
      <c r="B13" s="15" t="s">
        <v>0</v>
      </c>
      <c r="C13" s="20">
        <f>ROUND(GRANTEDMONTHS*MONTHLYSMPGRANT+GRANTEDREMAININGDAYS*MONTHLYSMPGRANT/30-NOTGRANTEDDAYS*MONTHLYSMPGRANT/30,0)</f>
        <v>0</v>
      </c>
    </row>
    <row r="14" ht="21" customHeight="1" hidden="1"/>
    <row r="15" ht="21" customHeight="1" hidden="1"/>
    <row r="16" ht="21" customHeight="1" hidden="1"/>
    <row r="17" ht="21" customHeight="1" hidden="1"/>
    <row r="18" ht="20.25" customHeight="1" hidden="1"/>
    <row r="19" ht="20.25" customHeight="1" hidden="1"/>
    <row r="20" ht="20.25" customHeight="1" hidden="1"/>
    <row r="21" ht="20.25" customHeight="1" hidden="1"/>
    <row r="22" ht="20.25" customHeight="1" hidden="1"/>
    <row r="23" ht="20.25" customHeight="1" hidden="1"/>
    <row r="24" ht="21" customHeight="1" hidden="1"/>
    <row r="25" ht="21" customHeight="1" hidden="1"/>
    <row r="26" ht="21" customHeight="1" hidden="1"/>
    <row r="27" ht="21" customHeight="1" hidden="1"/>
    <row r="28" ht="21" customHeight="1" hidden="1"/>
    <row r="29" ht="21" customHeight="1" hidden="1"/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32.25" customHeight="1" hidden="1"/>
    <row r="39" ht="32.25" customHeight="1" hidden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6"/>
  <sheetViews>
    <sheetView zoomScalePageLayoutView="0" workbookViewId="0" topLeftCell="A1">
      <selection activeCell="B4" sqref="B4"/>
    </sheetView>
  </sheetViews>
  <sheetFormatPr defaultColWidth="0" defaultRowHeight="12.75" zeroHeight="1"/>
  <cols>
    <col min="1" max="1" width="55.28125" style="0" customWidth="1"/>
    <col min="2" max="2" width="22.8515625" style="0" customWidth="1"/>
    <col min="3" max="3" width="22.7109375" style="0" customWidth="1"/>
    <col min="4" max="4" width="1.8515625" style="0" customWidth="1"/>
    <col min="5" max="16384" width="9.140625" style="0" hidden="1" customWidth="1"/>
  </cols>
  <sheetData>
    <row r="1" spans="1:4" ht="12.75">
      <c r="A1" s="21"/>
      <c r="B1" s="21"/>
      <c r="C1" s="21"/>
      <c r="D1" s="21"/>
    </row>
    <row r="2" spans="1:4" ht="15">
      <c r="A2" s="12" t="s">
        <v>12</v>
      </c>
      <c r="B2" s="12" t="s">
        <v>13</v>
      </c>
      <c r="C2" s="12" t="s">
        <v>14</v>
      </c>
      <c r="D2" s="21"/>
    </row>
    <row r="3" spans="1:4" ht="51">
      <c r="A3" s="11" t="s">
        <v>17</v>
      </c>
      <c r="B3" s="10">
        <v>600</v>
      </c>
      <c r="C3" s="9">
        <v>750</v>
      </c>
      <c r="D3" s="21"/>
    </row>
    <row r="4" spans="1:4" ht="51">
      <c r="A4" s="11" t="s">
        <v>16</v>
      </c>
      <c r="B4" s="10">
        <v>600</v>
      </c>
      <c r="C4" s="9">
        <v>750</v>
      </c>
      <c r="D4" s="21"/>
    </row>
    <row r="5" spans="1:4" ht="51">
      <c r="A5" s="11" t="s">
        <v>18</v>
      </c>
      <c r="B5" s="10">
        <v>540</v>
      </c>
      <c r="C5" s="9">
        <v>690</v>
      </c>
      <c r="D5" s="21"/>
    </row>
    <row r="6" spans="1:4" ht="12.75">
      <c r="A6" s="21"/>
      <c r="B6" s="21"/>
      <c r="C6" s="21"/>
      <c r="D6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DEBIAIS-SAINTON Vanessa (EAC)</dc:creator>
  <cp:keywords/>
  <dc:description/>
  <cp:lastModifiedBy>Windows User</cp:lastModifiedBy>
  <dcterms:created xsi:type="dcterms:W3CDTF">2014-07-24T07:42:21Z</dcterms:created>
  <dcterms:modified xsi:type="dcterms:W3CDTF">2022-10-07T10:11:40Z</dcterms:modified>
  <cp:category/>
  <cp:version/>
  <cp:contentType/>
  <cp:contentStatus/>
</cp:coreProperties>
</file>